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9375" windowHeight="4710"/>
  </bookViews>
  <sheets>
    <sheet name="Funding History" sheetId="2" r:id="rId1"/>
    <sheet name="Projected Expenditures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6" i="2" l="1"/>
  <c r="F10" i="2" s="1"/>
  <c r="F14" i="2" s="1"/>
  <c r="F8" i="2"/>
  <c r="B10" i="2"/>
  <c r="C10" i="2"/>
  <c r="D10" i="2"/>
  <c r="E10" i="2"/>
  <c r="G10" i="2"/>
  <c r="F11" i="2"/>
  <c r="B14" i="2"/>
  <c r="C14" i="2"/>
  <c r="D14" i="2"/>
  <c r="E14" i="2"/>
  <c r="E6" i="1"/>
  <c r="E7" i="1"/>
  <c r="E8" i="1"/>
  <c r="C9" i="1"/>
  <c r="C41" i="1" s="1"/>
  <c r="D9" i="1"/>
  <c r="E9" i="1"/>
  <c r="E10" i="1"/>
  <c r="E11" i="1"/>
  <c r="E12" i="1"/>
  <c r="E13" i="1"/>
  <c r="E14" i="1"/>
  <c r="E15" i="1"/>
  <c r="E16" i="1"/>
  <c r="E17" i="1" s="1"/>
  <c r="C17" i="1"/>
  <c r="D17" i="1"/>
  <c r="E18" i="1"/>
  <c r="E19" i="1"/>
  <c r="E20" i="1"/>
  <c r="E21" i="1" s="1"/>
  <c r="C21" i="1"/>
  <c r="D21" i="1"/>
  <c r="E22" i="1"/>
  <c r="E23" i="1"/>
  <c r="E24" i="1"/>
  <c r="E25" i="1"/>
  <c r="E26" i="1" s="1"/>
  <c r="C26" i="1"/>
  <c r="D26" i="1"/>
  <c r="E27" i="1"/>
  <c r="E28" i="1"/>
  <c r="E29" i="1"/>
  <c r="E30" i="1"/>
  <c r="E31" i="1"/>
  <c r="E32" i="1" s="1"/>
  <c r="C32" i="1"/>
  <c r="D32" i="1"/>
  <c r="E33" i="1"/>
  <c r="E34" i="1"/>
  <c r="E35" i="1"/>
  <c r="E36" i="1"/>
  <c r="E37" i="1"/>
  <c r="E38" i="1"/>
  <c r="E39" i="1" s="1"/>
  <c r="C39" i="1"/>
  <c r="D39" i="1"/>
  <c r="E40" i="1"/>
  <c r="D41" i="1"/>
  <c r="F21" i="1" l="1"/>
  <c r="F9" i="1"/>
  <c r="E41" i="1"/>
  <c r="F17" i="1"/>
  <c r="G11" i="2" l="1"/>
  <c r="G14" i="2" s="1"/>
  <c r="F34" i="1"/>
  <c r="F39" i="1"/>
  <c r="F32" i="1"/>
  <c r="F26" i="1"/>
  <c r="F41" i="1" s="1"/>
</calcChain>
</file>

<file path=xl/sharedStrings.xml><?xml version="1.0" encoding="utf-8"?>
<sst xmlns="http://schemas.openxmlformats.org/spreadsheetml/2006/main" count="56" uniqueCount="56">
  <si>
    <t>Types of Expenditures</t>
  </si>
  <si>
    <t>% of Total Budget</t>
  </si>
  <si>
    <t>Salaries</t>
  </si>
  <si>
    <t>Benefits</t>
  </si>
  <si>
    <t>Contractual Personnel Services</t>
  </si>
  <si>
    <t>Total Personnel Services</t>
  </si>
  <si>
    <t>Travel</t>
  </si>
  <si>
    <t>Telephone/Cellular Phone Service</t>
  </si>
  <si>
    <t>Total Purchased Services</t>
  </si>
  <si>
    <t>General Office Supplies</t>
  </si>
  <si>
    <t>Total  Supplies</t>
  </si>
  <si>
    <t>Total Equipment</t>
  </si>
  <si>
    <t>Discretionary Grants</t>
  </si>
  <si>
    <t>Directed Grants</t>
  </si>
  <si>
    <t>Loans</t>
  </si>
  <si>
    <t xml:space="preserve">Other </t>
  </si>
  <si>
    <t xml:space="preserve"> Total Aid &amp; Public Assistance</t>
  </si>
  <si>
    <t>Total Reserves</t>
  </si>
  <si>
    <t xml:space="preserve">Total Other </t>
  </si>
  <si>
    <t xml:space="preserve"> Total Budget</t>
  </si>
  <si>
    <t>FY 2005-06</t>
  </si>
  <si>
    <t>State Funds</t>
  </si>
  <si>
    <t>Non-State Funds</t>
  </si>
  <si>
    <t>Total</t>
  </si>
  <si>
    <t>Occupancy/Insurance</t>
  </si>
  <si>
    <t>Equipment Maintenance</t>
  </si>
  <si>
    <t>Postage/Printing&amp;Reproduction</t>
  </si>
  <si>
    <t>Workshops/Training Conference/Community Bldg.</t>
  </si>
  <si>
    <t>Training Materials</t>
  </si>
  <si>
    <t>Furniture/Computers</t>
  </si>
  <si>
    <t>Equipment Lease</t>
  </si>
  <si>
    <t>Equipment Depreciation</t>
  </si>
  <si>
    <t>Special Events</t>
  </si>
  <si>
    <t>Miscellaneous</t>
  </si>
  <si>
    <t>Indirect Cost</t>
  </si>
  <si>
    <t>Communities In Schools of North Carolina, Inc.</t>
  </si>
  <si>
    <t>Projected Budgeted Expenditures</t>
  </si>
  <si>
    <t>* Projected figures for FY 2005-06</t>
  </si>
  <si>
    <t>Ending Net Assets</t>
  </si>
  <si>
    <t>Net Furniture and Equipment</t>
  </si>
  <si>
    <t>Actual Year-End Expenditures</t>
  </si>
  <si>
    <t>Total Available</t>
  </si>
  <si>
    <t>Prior Year Cash Carry Forward</t>
  </si>
  <si>
    <t>Other Revenue Sources</t>
  </si>
  <si>
    <t xml:space="preserve">   Non-Recurring (NR)</t>
  </si>
  <si>
    <t xml:space="preserve">   Recurring (R)</t>
  </si>
  <si>
    <t>State Appropriation</t>
  </si>
  <si>
    <t>FY
2005-06*</t>
  </si>
  <si>
    <t>FY
2004-05</t>
  </si>
  <si>
    <t>FY
2003-04</t>
  </si>
  <si>
    <t>FY
2002-03</t>
  </si>
  <si>
    <t>FY
2001-02</t>
  </si>
  <si>
    <t>FY
2000-01</t>
  </si>
  <si>
    <t xml:space="preserve">State Funding
</t>
  </si>
  <si>
    <t>Communities In Schools of North Carolina, Inc.
Funding History</t>
  </si>
  <si>
    <t>Funding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</si>
</sst>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0"/>
      <name val="Arial"/>
    </font>
    <font>
      <sz val="10"/>
      <name val="Arial"/>
    </font>
    <font>
      <b/>
      <sz val="14"/>
      <color indexed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4"/>
      <color indexed="9"/>
      <name val="Arial"/>
      <family val="2"/>
    </font>
    <font>
      <b/>
      <sz val="14"/>
      <name val="Times New Roman"/>
      <family val="1"/>
    </font>
    <font>
      <b/>
      <sz val="22"/>
      <name val="Times New Roman"/>
      <family val="1"/>
    </font>
    <font>
      <b/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4" borderId="13" xfId="0" applyFont="1" applyFill="1" applyBorder="1"/>
    <xf numFmtId="0" fontId="7" fillId="4" borderId="14" xfId="0" applyFont="1" applyFill="1" applyBorder="1" applyAlignment="1">
      <alignment horizontal="center"/>
    </xf>
    <xf numFmtId="10" fontId="7" fillId="4" borderId="15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16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0" xfId="0" applyFont="1" applyBorder="1"/>
    <xf numFmtId="164" fontId="4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17" xfId="0" applyNumberFormat="1" applyFont="1" applyBorder="1"/>
    <xf numFmtId="164" fontId="3" fillId="0" borderId="16" xfId="1" applyNumberFormat="1" applyFont="1" applyBorder="1" applyAlignment="1">
      <alignment horizontal="right"/>
    </xf>
    <xf numFmtId="164" fontId="3" fillId="0" borderId="25" xfId="1" applyNumberFormat="1" applyFont="1" applyBorder="1" applyAlignment="1">
      <alignment horizontal="right"/>
    </xf>
    <xf numFmtId="164" fontId="3" fillId="0" borderId="20" xfId="0" applyNumberFormat="1" applyFont="1" applyBorder="1"/>
    <xf numFmtId="164" fontId="3" fillId="0" borderId="19" xfId="1" applyNumberFormat="1" applyFont="1" applyBorder="1" applyAlignment="1">
      <alignment horizontal="right"/>
    </xf>
    <xf numFmtId="164" fontId="3" fillId="0" borderId="23" xfId="0" applyNumberFormat="1" applyFont="1" applyBorder="1"/>
    <xf numFmtId="164" fontId="3" fillId="0" borderId="22" xfId="1" applyNumberFormat="1" applyFont="1" applyBorder="1" applyAlignment="1">
      <alignment horizontal="right"/>
    </xf>
    <xf numFmtId="164" fontId="3" fillId="2" borderId="10" xfId="1" applyNumberFormat="1" applyFont="1" applyFill="1" applyBorder="1"/>
    <xf numFmtId="164" fontId="5" fillId="0" borderId="4" xfId="0" applyNumberFormat="1" applyFont="1" applyFill="1" applyBorder="1"/>
    <xf numFmtId="164" fontId="5" fillId="0" borderId="26" xfId="0" applyNumberFormat="1" applyFont="1" applyFill="1" applyBorder="1"/>
    <xf numFmtId="164" fontId="3" fillId="0" borderId="16" xfId="0" applyNumberFormat="1" applyFont="1" applyBorder="1"/>
    <xf numFmtId="164" fontId="3" fillId="0" borderId="19" xfId="0" applyNumberFormat="1" applyFont="1" applyBorder="1"/>
    <xf numFmtId="164" fontId="3" fillId="0" borderId="22" xfId="0" applyNumberFormat="1" applyFont="1" applyBorder="1"/>
    <xf numFmtId="164" fontId="3" fillId="2" borderId="10" xfId="0" applyNumberFormat="1" applyFont="1" applyFill="1" applyBorder="1"/>
    <xf numFmtId="164" fontId="3" fillId="0" borderId="1" xfId="0" applyNumberFormat="1" applyFont="1" applyFill="1" applyBorder="1"/>
    <xf numFmtId="164" fontId="3" fillId="0" borderId="8" xfId="0" applyNumberFormat="1" applyFont="1" applyFill="1" applyBorder="1"/>
    <xf numFmtId="164" fontId="3" fillId="3" borderId="1" xfId="0" applyNumberFormat="1" applyFont="1" applyFill="1" applyBorder="1"/>
    <xf numFmtId="164" fontId="3" fillId="3" borderId="8" xfId="0" applyNumberFormat="1" applyFont="1" applyFill="1" applyBorder="1"/>
    <xf numFmtId="164" fontId="3" fillId="0" borderId="1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3" fillId="0" borderId="5" xfId="0" applyNumberFormat="1" applyFont="1" applyBorder="1"/>
    <xf numFmtId="164" fontId="3" fillId="0" borderId="11" xfId="0" applyNumberFormat="1" applyFont="1" applyBorder="1"/>
    <xf numFmtId="164" fontId="7" fillId="4" borderId="27" xfId="0" applyNumberFormat="1" applyFont="1" applyFill="1" applyBorder="1"/>
    <xf numFmtId="164" fontId="3" fillId="0" borderId="0" xfId="0" applyNumberFormat="1" applyFont="1"/>
    <xf numFmtId="0" fontId="3" fillId="0" borderId="23" xfId="0" applyFont="1" applyBorder="1" applyAlignment="1">
      <alignment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64" fontId="10" fillId="2" borderId="10" xfId="0" applyNumberFormat="1" applyFont="1" applyFill="1" applyBorder="1"/>
    <xf numFmtId="0" fontId="10" fillId="2" borderId="29" xfId="0" applyFont="1" applyFill="1" applyBorder="1"/>
    <xf numFmtId="0" fontId="11" fillId="0" borderId="10" xfId="0" applyFont="1" applyBorder="1"/>
    <xf numFmtId="164" fontId="11" fillId="0" borderId="10" xfId="0" applyNumberFormat="1" applyFont="1" applyBorder="1"/>
    <xf numFmtId="0" fontId="11" fillId="0" borderId="30" xfId="0" applyFont="1" applyBorder="1"/>
    <xf numFmtId="0" fontId="11" fillId="0" borderId="12" xfId="0" applyFont="1" applyBorder="1"/>
    <xf numFmtId="42" fontId="8" fillId="0" borderId="10" xfId="0" applyNumberFormat="1" applyFont="1" applyBorder="1"/>
    <xf numFmtId="0" fontId="11" fillId="0" borderId="9" xfId="0" applyFont="1" applyBorder="1"/>
    <xf numFmtId="164" fontId="11" fillId="0" borderId="30" xfId="0" applyNumberFormat="1" applyFont="1" applyBorder="1"/>
    <xf numFmtId="164" fontId="11" fillId="0" borderId="16" xfId="0" applyNumberFormat="1" applyFont="1" applyBorder="1"/>
    <xf numFmtId="0" fontId="8" fillId="0" borderId="0" xfId="0" applyFont="1" applyBorder="1"/>
    <xf numFmtId="0" fontId="8" fillId="0" borderId="10" xfId="0" applyFont="1" applyBorder="1"/>
    <xf numFmtId="0" fontId="12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13" fillId="0" borderId="3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4" fillId="0" borderId="3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gislature\2005\Non-Profits%20--%20Funding%20History%20Template%20fill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ing History"/>
      <sheetName val="Budgeted Expenditures"/>
      <sheetName val="Report for Budgeted"/>
      <sheetName val="Projections"/>
      <sheetName val="Sheet1"/>
      <sheetName val="Carry Forward"/>
    </sheetNames>
    <sheetDataSet>
      <sheetData sheetId="0" refreshError="1"/>
      <sheetData sheetId="1">
        <row r="43">
          <cell r="C43">
            <v>2066191.3299999998</v>
          </cell>
        </row>
      </sheetData>
      <sheetData sheetId="2" refreshError="1"/>
      <sheetData sheetId="3">
        <row r="2">
          <cell r="F2">
            <v>607500</v>
          </cell>
        </row>
        <row r="3">
          <cell r="F3">
            <v>285088</v>
          </cell>
        </row>
        <row r="4">
          <cell r="F4">
            <v>196000</v>
          </cell>
        </row>
        <row r="46">
          <cell r="F46">
            <v>726848.46000000008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G10" sqref="G10"/>
    </sheetView>
  </sheetViews>
  <sheetFormatPr defaultRowHeight="18" x14ac:dyDescent="0.25"/>
  <cols>
    <col min="1" max="1" width="40" style="80" customWidth="1"/>
    <col min="2" max="2" width="20.7109375" style="80" hidden="1" customWidth="1"/>
    <col min="3" max="7" width="15.42578125" style="80" bestFit="1" customWidth="1"/>
    <col min="8" max="16384" width="9.140625" style="80"/>
  </cols>
  <sheetData>
    <row r="1" spans="1:9" ht="27" x14ac:dyDescent="0.25">
      <c r="A1" s="98" t="s">
        <v>54</v>
      </c>
      <c r="B1" s="99"/>
      <c r="C1" s="99"/>
      <c r="D1" s="99"/>
      <c r="E1" s="99"/>
      <c r="F1" s="99"/>
    </row>
    <row r="2" spans="1:9" ht="22.5" x14ac:dyDescent="0.3">
      <c r="A2" s="100" t="s">
        <v>55</v>
      </c>
      <c r="B2" s="100"/>
      <c r="C2" s="100"/>
      <c r="D2" s="100"/>
      <c r="E2" s="100"/>
      <c r="F2" s="100"/>
      <c r="G2" s="100"/>
    </row>
    <row r="3" spans="1:9" ht="18.75" x14ac:dyDescent="0.3">
      <c r="A3" s="97"/>
      <c r="B3" s="97"/>
      <c r="C3" s="97"/>
      <c r="D3" s="97"/>
      <c r="E3" s="97"/>
      <c r="F3" s="97"/>
      <c r="G3" s="97"/>
    </row>
    <row r="4" spans="1:9" s="94" customFormat="1" ht="40.5" x14ac:dyDescent="0.3">
      <c r="A4" s="96" t="s">
        <v>53</v>
      </c>
      <c r="B4" s="95" t="s">
        <v>52</v>
      </c>
      <c r="C4" s="95" t="s">
        <v>51</v>
      </c>
      <c r="D4" s="95" t="s">
        <v>50</v>
      </c>
      <c r="E4" s="95" t="s">
        <v>49</v>
      </c>
      <c r="F4" s="95" t="s">
        <v>48</v>
      </c>
      <c r="G4" s="95" t="s">
        <v>47</v>
      </c>
    </row>
    <row r="5" spans="1:9" ht="20.25" x14ac:dyDescent="0.3">
      <c r="A5" s="84" t="s">
        <v>46</v>
      </c>
      <c r="B5" s="93"/>
      <c r="C5" s="93"/>
      <c r="D5" s="93"/>
      <c r="E5" s="93"/>
      <c r="F5" s="85"/>
      <c r="I5" s="92"/>
    </row>
    <row r="6" spans="1:9" ht="20.25" x14ac:dyDescent="0.3">
      <c r="A6" s="89" t="s">
        <v>45</v>
      </c>
      <c r="B6" s="91">
        <v>1400000</v>
      </c>
      <c r="C6" s="91">
        <v>1155667</v>
      </c>
      <c r="D6" s="91">
        <v>1132850</v>
      </c>
      <c r="E6" s="91">
        <v>1151000</v>
      </c>
      <c r="F6" s="85">
        <f>SUM([1]Projections!F2:F4)</f>
        <v>1088588</v>
      </c>
      <c r="G6" s="85">
        <v>989088</v>
      </c>
    </row>
    <row r="7" spans="1:9" ht="20.25" x14ac:dyDescent="0.3">
      <c r="A7" s="89" t="s">
        <v>44</v>
      </c>
      <c r="B7" s="90"/>
      <c r="C7" s="90"/>
      <c r="D7" s="90"/>
      <c r="E7" s="90"/>
      <c r="F7" s="90">
        <v>75000</v>
      </c>
      <c r="G7" s="85">
        <v>500000</v>
      </c>
    </row>
    <row r="8" spans="1:9" ht="20.25" x14ac:dyDescent="0.3">
      <c r="A8" s="89" t="s">
        <v>43</v>
      </c>
      <c r="B8" s="85">
        <v>802229</v>
      </c>
      <c r="C8" s="85">
        <v>1143259</v>
      </c>
      <c r="D8" s="85">
        <v>978494</v>
      </c>
      <c r="E8" s="85">
        <v>727866</v>
      </c>
      <c r="F8" s="88">
        <f>SUM([1]Projections!F46)</f>
        <v>726848.46000000008</v>
      </c>
      <c r="G8" s="85">
        <v>846396</v>
      </c>
    </row>
    <row r="9" spans="1:9" ht="20.25" x14ac:dyDescent="0.3">
      <c r="A9" s="87" t="s">
        <v>42</v>
      </c>
      <c r="B9" s="85">
        <v>1060261</v>
      </c>
      <c r="C9" s="85">
        <v>1060915</v>
      </c>
      <c r="D9" s="85">
        <v>818790</v>
      </c>
      <c r="E9" s="85">
        <v>774707</v>
      </c>
      <c r="F9" s="85">
        <v>604916</v>
      </c>
      <c r="G9" s="85">
        <v>641027</v>
      </c>
    </row>
    <row r="10" spans="1:9" ht="20.25" x14ac:dyDescent="0.3">
      <c r="A10" s="83" t="s">
        <v>41</v>
      </c>
      <c r="B10" s="82">
        <f t="shared" ref="B10:G10" si="0">SUM(B6:B9)</f>
        <v>3262490</v>
      </c>
      <c r="C10" s="82">
        <f t="shared" si="0"/>
        <v>3359841</v>
      </c>
      <c r="D10" s="82">
        <f t="shared" si="0"/>
        <v>2930134</v>
      </c>
      <c r="E10" s="82">
        <f t="shared" si="0"/>
        <v>2653573</v>
      </c>
      <c r="F10" s="82">
        <f t="shared" si="0"/>
        <v>2495352.46</v>
      </c>
      <c r="G10" s="82">
        <f t="shared" si="0"/>
        <v>2976511</v>
      </c>
    </row>
    <row r="11" spans="1:9" ht="20.25" x14ac:dyDescent="0.3">
      <c r="A11" s="86" t="s">
        <v>40</v>
      </c>
      <c r="B11" s="85">
        <v>2186139</v>
      </c>
      <c r="C11" s="85">
        <v>2489097</v>
      </c>
      <c r="D11" s="85">
        <v>2187429</v>
      </c>
      <c r="E11" s="85">
        <v>2037359</v>
      </c>
      <c r="F11" s="85">
        <f>SUM('[1]Budgeted Expenditures'!C43)</f>
        <v>2066191.3299999998</v>
      </c>
      <c r="G11" s="85">
        <f>SUM('Projected Expenditures'!E41)</f>
        <v>2407485</v>
      </c>
    </row>
    <row r="12" spans="1:9" ht="20.25" x14ac:dyDescent="0.3">
      <c r="A12" s="83" t="s">
        <v>39</v>
      </c>
      <c r="B12" s="82">
        <v>66608</v>
      </c>
      <c r="C12" s="82">
        <v>82043</v>
      </c>
      <c r="D12" s="82">
        <v>133998</v>
      </c>
      <c r="E12" s="82">
        <v>102016</v>
      </c>
      <c r="F12" s="82">
        <v>100000</v>
      </c>
      <c r="G12" s="82">
        <v>91726</v>
      </c>
    </row>
    <row r="13" spans="1:9" ht="20.25" x14ac:dyDescent="0.3">
      <c r="A13" s="84"/>
      <c r="B13" s="85"/>
      <c r="C13" s="85"/>
      <c r="D13" s="85"/>
      <c r="E13" s="85"/>
      <c r="F13" s="84"/>
    </row>
    <row r="14" spans="1:9" ht="20.25" x14ac:dyDescent="0.3">
      <c r="A14" s="83" t="s">
        <v>38</v>
      </c>
      <c r="B14" s="82">
        <f t="shared" ref="B14:G14" si="1">SUM(B10-B11+B12)</f>
        <v>1142959</v>
      </c>
      <c r="C14" s="82">
        <f t="shared" si="1"/>
        <v>952787</v>
      </c>
      <c r="D14" s="82">
        <f t="shared" si="1"/>
        <v>876703</v>
      </c>
      <c r="E14" s="82">
        <f t="shared" si="1"/>
        <v>718230</v>
      </c>
      <c r="F14" s="82">
        <f t="shared" si="1"/>
        <v>529161.13000000012</v>
      </c>
      <c r="G14" s="82">
        <f t="shared" si="1"/>
        <v>660752</v>
      </c>
    </row>
    <row r="15" spans="1:9" ht="18.75" x14ac:dyDescent="0.3">
      <c r="B15" s="81"/>
      <c r="C15" s="81"/>
      <c r="D15" s="81"/>
      <c r="E15" s="81"/>
      <c r="F15" s="81"/>
    </row>
    <row r="17" spans="1:1" ht="18.75" x14ac:dyDescent="0.3">
      <c r="A17" s="81" t="s">
        <v>37</v>
      </c>
    </row>
  </sheetData>
  <mergeCells count="2">
    <mergeCell ref="A1:F1"/>
    <mergeCell ref="A2:G2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1" workbookViewId="0">
      <selection activeCell="H22" sqref="H22"/>
    </sheetView>
  </sheetViews>
  <sheetFormatPr defaultRowHeight="15.75" x14ac:dyDescent="0.25"/>
  <cols>
    <col min="1" max="1" width="4.140625" style="2" customWidth="1"/>
    <col min="2" max="2" width="30.28515625" style="2" customWidth="1"/>
    <col min="3" max="3" width="12.28515625" style="72" bestFit="1" customWidth="1"/>
    <col min="4" max="4" width="15.42578125" style="72" customWidth="1"/>
    <col min="5" max="5" width="11.28515625" style="72" bestFit="1" customWidth="1"/>
    <col min="6" max="6" width="15.140625" style="17" customWidth="1"/>
    <col min="7" max="16384" width="9.140625" style="2"/>
  </cols>
  <sheetData>
    <row r="1" spans="1:7" s="1" customFormat="1" ht="23.25" customHeight="1" x14ac:dyDescent="0.3">
      <c r="A1" s="101" t="s">
        <v>35</v>
      </c>
      <c r="B1" s="102"/>
      <c r="C1" s="102"/>
      <c r="D1" s="102"/>
      <c r="E1" s="102"/>
      <c r="F1" s="103"/>
    </row>
    <row r="2" spans="1:7" ht="18.75" x14ac:dyDescent="0.25">
      <c r="A2" s="104" t="s">
        <v>36</v>
      </c>
      <c r="B2" s="105"/>
      <c r="C2" s="105"/>
      <c r="D2" s="105"/>
      <c r="E2" s="105"/>
      <c r="F2" s="106"/>
    </row>
    <row r="3" spans="1:7" ht="24" customHeight="1" x14ac:dyDescent="0.25">
      <c r="A3" s="104" t="s">
        <v>20</v>
      </c>
      <c r="B3" s="105"/>
      <c r="C3" s="105"/>
      <c r="D3" s="105"/>
      <c r="E3" s="105"/>
      <c r="F3" s="106"/>
    </row>
    <row r="4" spans="1:7" s="79" customFormat="1" ht="39.75" customHeight="1" x14ac:dyDescent="0.25">
      <c r="A4" s="107" t="s">
        <v>0</v>
      </c>
      <c r="B4" s="108"/>
      <c r="C4" s="74" t="s">
        <v>21</v>
      </c>
      <c r="D4" s="75" t="s">
        <v>22</v>
      </c>
      <c r="E4" s="76" t="s">
        <v>23</v>
      </c>
      <c r="F4" s="77" t="s">
        <v>1</v>
      </c>
      <c r="G4" s="78"/>
    </row>
    <row r="5" spans="1:7" ht="5.25" customHeight="1" x14ac:dyDescent="0.25">
      <c r="A5" s="26"/>
      <c r="B5" s="27"/>
      <c r="C5" s="45"/>
      <c r="D5" s="46"/>
      <c r="E5" s="47"/>
      <c r="F5" s="28"/>
      <c r="G5" s="3"/>
    </row>
    <row r="6" spans="1:7" x14ac:dyDescent="0.25">
      <c r="A6" s="32">
        <v>1</v>
      </c>
      <c r="B6" s="33" t="s">
        <v>2</v>
      </c>
      <c r="C6" s="48">
        <v>596383</v>
      </c>
      <c r="D6" s="49">
        <v>288910</v>
      </c>
      <c r="E6" s="50">
        <f>SUM(C6:D6)</f>
        <v>885293</v>
      </c>
      <c r="F6" s="34"/>
    </row>
    <row r="7" spans="1:7" x14ac:dyDescent="0.25">
      <c r="A7" s="35">
        <v>2</v>
      </c>
      <c r="B7" s="36" t="s">
        <v>3</v>
      </c>
      <c r="C7" s="51">
        <v>154228</v>
      </c>
      <c r="D7" s="52">
        <v>31298</v>
      </c>
      <c r="E7" s="50">
        <f t="shared" ref="E7:E40" si="0">SUM(C7:D7)</f>
        <v>185526</v>
      </c>
      <c r="F7" s="37"/>
    </row>
    <row r="8" spans="1:7" x14ac:dyDescent="0.25">
      <c r="A8" s="38">
        <v>3</v>
      </c>
      <c r="B8" s="39" t="s">
        <v>4</v>
      </c>
      <c r="C8" s="53">
        <v>187715</v>
      </c>
      <c r="D8" s="54">
        <v>93368</v>
      </c>
      <c r="E8" s="50">
        <f t="shared" si="0"/>
        <v>281083</v>
      </c>
      <c r="F8" s="40"/>
    </row>
    <row r="9" spans="1:7" x14ac:dyDescent="0.25">
      <c r="A9" s="21">
        <v>4</v>
      </c>
      <c r="B9" s="18" t="s">
        <v>5</v>
      </c>
      <c r="C9" s="55">
        <f>SUM(C6:C8)</f>
        <v>938326</v>
      </c>
      <c r="D9" s="55">
        <f>SUM(D6:D8)</f>
        <v>413576</v>
      </c>
      <c r="E9" s="55">
        <f>SUM(E6:E8)</f>
        <v>1351902</v>
      </c>
      <c r="F9" s="6">
        <f>E9/E41</f>
        <v>0.56154119340307418</v>
      </c>
    </row>
    <row r="10" spans="1:7" s="9" customFormat="1" ht="5.25" customHeight="1" x14ac:dyDescent="0.25">
      <c r="A10" s="22"/>
      <c r="B10" s="7"/>
      <c r="C10" s="56"/>
      <c r="D10" s="57"/>
      <c r="E10" s="50">
        <f t="shared" si="0"/>
        <v>0</v>
      </c>
      <c r="F10" s="8"/>
    </row>
    <row r="11" spans="1:7" x14ac:dyDescent="0.25">
      <c r="A11" s="32">
        <v>5</v>
      </c>
      <c r="B11" s="33" t="s">
        <v>24</v>
      </c>
      <c r="C11" s="48">
        <v>60210</v>
      </c>
      <c r="D11" s="58">
        <v>13297</v>
      </c>
      <c r="E11" s="50">
        <f t="shared" si="0"/>
        <v>73507</v>
      </c>
      <c r="F11" s="34"/>
    </row>
    <row r="12" spans="1:7" x14ac:dyDescent="0.25">
      <c r="A12" s="35">
        <v>6</v>
      </c>
      <c r="B12" s="36" t="s">
        <v>25</v>
      </c>
      <c r="C12" s="51">
        <v>9000</v>
      </c>
      <c r="D12" s="59">
        <v>2783</v>
      </c>
      <c r="E12" s="50">
        <f t="shared" si="0"/>
        <v>11783</v>
      </c>
      <c r="F12" s="37"/>
    </row>
    <row r="13" spans="1:7" x14ac:dyDescent="0.25">
      <c r="A13" s="35">
        <v>7</v>
      </c>
      <c r="B13" s="36" t="s">
        <v>26</v>
      </c>
      <c r="C13" s="51">
        <v>19150</v>
      </c>
      <c r="D13" s="59">
        <v>24100</v>
      </c>
      <c r="E13" s="50">
        <f t="shared" si="0"/>
        <v>43250</v>
      </c>
      <c r="F13" s="37"/>
    </row>
    <row r="14" spans="1:7" x14ac:dyDescent="0.25">
      <c r="A14" s="35">
        <v>8</v>
      </c>
      <c r="B14" s="36" t="s">
        <v>6</v>
      </c>
      <c r="C14" s="51">
        <v>35500</v>
      </c>
      <c r="D14" s="59">
        <v>25283</v>
      </c>
      <c r="E14" s="50">
        <f t="shared" si="0"/>
        <v>60783</v>
      </c>
      <c r="F14" s="37"/>
    </row>
    <row r="15" spans="1:7" x14ac:dyDescent="0.25">
      <c r="A15" s="35">
        <v>8</v>
      </c>
      <c r="B15" s="36" t="s">
        <v>7</v>
      </c>
      <c r="C15" s="51">
        <v>18456</v>
      </c>
      <c r="D15" s="59">
        <v>540</v>
      </c>
      <c r="E15" s="50">
        <f t="shared" si="0"/>
        <v>18996</v>
      </c>
      <c r="F15" s="37"/>
    </row>
    <row r="16" spans="1:7" ht="27.75" customHeight="1" x14ac:dyDescent="0.25">
      <c r="A16" s="38">
        <v>9</v>
      </c>
      <c r="B16" s="73" t="s">
        <v>27</v>
      </c>
      <c r="C16" s="53">
        <v>39396</v>
      </c>
      <c r="D16" s="60">
        <v>131277</v>
      </c>
      <c r="E16" s="50">
        <f t="shared" si="0"/>
        <v>170673</v>
      </c>
      <c r="F16" s="40"/>
    </row>
    <row r="17" spans="1:6" x14ac:dyDescent="0.25">
      <c r="A17" s="21">
        <v>10</v>
      </c>
      <c r="B17" s="18" t="s">
        <v>8</v>
      </c>
      <c r="C17" s="61">
        <f>SUM(C11:C16)</f>
        <v>181712</v>
      </c>
      <c r="D17" s="61">
        <f>SUM(D11:D16)</f>
        <v>197280</v>
      </c>
      <c r="E17" s="61">
        <f>SUM(E11:E16)</f>
        <v>378992</v>
      </c>
      <c r="F17" s="6">
        <f>E17/E41</f>
        <v>0.15742237230969247</v>
      </c>
    </row>
    <row r="18" spans="1:6" s="12" customFormat="1" ht="5.25" customHeight="1" x14ac:dyDescent="0.25">
      <c r="A18" s="23"/>
      <c r="B18" s="10"/>
      <c r="C18" s="62"/>
      <c r="D18" s="63"/>
      <c r="E18" s="50">
        <f t="shared" si="0"/>
        <v>0</v>
      </c>
      <c r="F18" s="11"/>
    </row>
    <row r="19" spans="1:6" x14ac:dyDescent="0.25">
      <c r="A19" s="19">
        <v>11</v>
      </c>
      <c r="B19" s="41" t="s">
        <v>9</v>
      </c>
      <c r="C19" s="58">
        <v>5000</v>
      </c>
      <c r="D19" s="58">
        <v>14200</v>
      </c>
      <c r="E19" s="50">
        <f t="shared" si="0"/>
        <v>19200</v>
      </c>
      <c r="F19" s="34"/>
    </row>
    <row r="20" spans="1:6" x14ac:dyDescent="0.25">
      <c r="A20" s="20">
        <v>12</v>
      </c>
      <c r="B20" s="43" t="s">
        <v>28</v>
      </c>
      <c r="C20" s="60"/>
      <c r="D20" s="60">
        <v>45410</v>
      </c>
      <c r="E20" s="50">
        <f t="shared" si="0"/>
        <v>45410</v>
      </c>
      <c r="F20" s="40"/>
    </row>
    <row r="21" spans="1:6" x14ac:dyDescent="0.25">
      <c r="A21" s="21">
        <v>13</v>
      </c>
      <c r="B21" s="18" t="s">
        <v>10</v>
      </c>
      <c r="C21" s="61">
        <f>SUM(C19:C20)</f>
        <v>5000</v>
      </c>
      <c r="D21" s="61">
        <f>SUM(D19:D20)</f>
        <v>59610</v>
      </c>
      <c r="E21" s="61">
        <f>SUM(E19:E20)</f>
        <v>64610</v>
      </c>
      <c r="F21" s="6">
        <f>E21/E41</f>
        <v>2.6837135018494405E-2</v>
      </c>
    </row>
    <row r="22" spans="1:6" s="12" customFormat="1" ht="5.25" customHeight="1" x14ac:dyDescent="0.25">
      <c r="A22" s="23"/>
      <c r="B22" s="10"/>
      <c r="C22" s="62"/>
      <c r="D22" s="63"/>
      <c r="E22" s="50">
        <f t="shared" si="0"/>
        <v>0</v>
      </c>
      <c r="F22" s="11"/>
    </row>
    <row r="23" spans="1:6" x14ac:dyDescent="0.25">
      <c r="A23" s="19">
        <v>14</v>
      </c>
      <c r="B23" s="41" t="s">
        <v>29</v>
      </c>
      <c r="C23" s="58">
        <v>5800</v>
      </c>
      <c r="D23" s="58">
        <v>19599</v>
      </c>
      <c r="E23" s="50">
        <f t="shared" si="0"/>
        <v>25399</v>
      </c>
      <c r="F23" s="34"/>
    </row>
    <row r="24" spans="1:6" x14ac:dyDescent="0.25">
      <c r="A24" s="19">
        <v>15</v>
      </c>
      <c r="B24" s="42" t="s">
        <v>30</v>
      </c>
      <c r="C24" s="59">
        <v>4800</v>
      </c>
      <c r="D24" s="59"/>
      <c r="E24" s="50">
        <f t="shared" si="0"/>
        <v>4800</v>
      </c>
      <c r="F24" s="37"/>
    </row>
    <row r="25" spans="1:6" x14ac:dyDescent="0.25">
      <c r="A25" s="20">
        <v>16</v>
      </c>
      <c r="B25" s="43" t="s">
        <v>31</v>
      </c>
      <c r="C25" s="60">
        <v>30950</v>
      </c>
      <c r="D25" s="60">
        <v>8389</v>
      </c>
      <c r="E25" s="50">
        <f t="shared" si="0"/>
        <v>39339</v>
      </c>
      <c r="F25" s="40"/>
    </row>
    <row r="26" spans="1:6" x14ac:dyDescent="0.25">
      <c r="A26" s="21">
        <v>17</v>
      </c>
      <c r="B26" s="18" t="s">
        <v>11</v>
      </c>
      <c r="C26" s="61">
        <f>SUM(C24:C25)</f>
        <v>35750</v>
      </c>
      <c r="D26" s="61">
        <f>SUM(D24:D25)</f>
        <v>8389</v>
      </c>
      <c r="E26" s="61">
        <f>SUM(E23:E25)</f>
        <v>69538</v>
      </c>
      <c r="F26" s="6">
        <f>E26/E41</f>
        <v>2.8884084428355734E-2</v>
      </c>
    </row>
    <row r="27" spans="1:6" s="12" customFormat="1" ht="5.25" customHeight="1" x14ac:dyDescent="0.25">
      <c r="A27" s="23"/>
      <c r="B27" s="10"/>
      <c r="C27" s="62"/>
      <c r="D27" s="63"/>
      <c r="E27" s="50">
        <f t="shared" si="0"/>
        <v>0</v>
      </c>
      <c r="F27" s="11"/>
    </row>
    <row r="28" spans="1:6" x14ac:dyDescent="0.25">
      <c r="A28" s="19">
        <v>18</v>
      </c>
      <c r="B28" s="41" t="s">
        <v>12</v>
      </c>
      <c r="C28" s="58"/>
      <c r="D28" s="58">
        <v>94186</v>
      </c>
      <c r="E28" s="50">
        <f t="shared" si="0"/>
        <v>94186</v>
      </c>
      <c r="F28" s="34"/>
    </row>
    <row r="29" spans="1:6" x14ac:dyDescent="0.25">
      <c r="A29" s="19">
        <v>19</v>
      </c>
      <c r="B29" s="42" t="s">
        <v>13</v>
      </c>
      <c r="C29" s="59">
        <v>310000</v>
      </c>
      <c r="D29" s="59"/>
      <c r="E29" s="50">
        <f t="shared" si="0"/>
        <v>310000</v>
      </c>
      <c r="F29" s="37"/>
    </row>
    <row r="30" spans="1:6" x14ac:dyDescent="0.25">
      <c r="A30" s="19">
        <v>20</v>
      </c>
      <c r="B30" s="42" t="s">
        <v>14</v>
      </c>
      <c r="C30" s="59"/>
      <c r="D30" s="59">
        <v>15300</v>
      </c>
      <c r="E30" s="50">
        <f t="shared" si="0"/>
        <v>15300</v>
      </c>
      <c r="F30" s="37"/>
    </row>
    <row r="31" spans="1:6" x14ac:dyDescent="0.25">
      <c r="A31" s="20">
        <v>21</v>
      </c>
      <c r="B31" s="43" t="s">
        <v>15</v>
      </c>
      <c r="C31" s="60"/>
      <c r="D31" s="60"/>
      <c r="E31" s="50">
        <f t="shared" si="0"/>
        <v>0</v>
      </c>
      <c r="F31" s="40"/>
    </row>
    <row r="32" spans="1:6" x14ac:dyDescent="0.25">
      <c r="A32" s="21">
        <v>22</v>
      </c>
      <c r="B32" s="18" t="s">
        <v>16</v>
      </c>
      <c r="C32" s="61">
        <f>SUM(C28:C31)</f>
        <v>310000</v>
      </c>
      <c r="D32" s="61">
        <f>SUM(D28:D31)</f>
        <v>109486</v>
      </c>
      <c r="E32" s="61">
        <f>SUM(E28:E31)</f>
        <v>419486</v>
      </c>
      <c r="F32" s="6">
        <f>E32/E41</f>
        <v>0.17424241480216907</v>
      </c>
    </row>
    <row r="33" spans="1:6" x14ac:dyDescent="0.25">
      <c r="A33" s="24"/>
      <c r="B33" s="13"/>
      <c r="C33" s="64"/>
      <c r="D33" s="65"/>
      <c r="E33" s="50">
        <f t="shared" si="0"/>
        <v>0</v>
      </c>
      <c r="F33" s="14"/>
    </row>
    <row r="34" spans="1:6" x14ac:dyDescent="0.25">
      <c r="A34" s="21">
        <v>23</v>
      </c>
      <c r="B34" s="18" t="s">
        <v>17</v>
      </c>
      <c r="C34" s="61">
        <v>0</v>
      </c>
      <c r="D34" s="61">
        <v>0</v>
      </c>
      <c r="E34" s="61">
        <f t="shared" si="0"/>
        <v>0</v>
      </c>
      <c r="F34" s="6">
        <f>E34/E41</f>
        <v>0</v>
      </c>
    </row>
    <row r="35" spans="1:6" ht="3.75" customHeight="1" x14ac:dyDescent="0.25">
      <c r="A35" s="19"/>
      <c r="B35" s="4"/>
      <c r="C35" s="66"/>
      <c r="D35" s="67"/>
      <c r="E35" s="50">
        <f t="shared" si="0"/>
        <v>0</v>
      </c>
      <c r="F35" s="5"/>
    </row>
    <row r="36" spans="1:6" ht="16.5" customHeight="1" x14ac:dyDescent="0.25">
      <c r="A36" s="19">
        <v>24</v>
      </c>
      <c r="B36" s="44" t="s">
        <v>32</v>
      </c>
      <c r="C36" s="68"/>
      <c r="D36" s="67">
        <v>112575</v>
      </c>
      <c r="E36" s="50">
        <f t="shared" si="0"/>
        <v>112575</v>
      </c>
      <c r="F36" s="5"/>
    </row>
    <row r="37" spans="1:6" ht="16.5" customHeight="1" x14ac:dyDescent="0.25">
      <c r="A37" s="19">
        <v>25</v>
      </c>
      <c r="B37" s="44" t="s">
        <v>33</v>
      </c>
      <c r="C37" s="68">
        <v>4400</v>
      </c>
      <c r="D37" s="67">
        <v>5982</v>
      </c>
      <c r="E37" s="50">
        <f t="shared" si="0"/>
        <v>10382</v>
      </c>
      <c r="F37" s="5"/>
    </row>
    <row r="38" spans="1:6" ht="16.5" customHeight="1" x14ac:dyDescent="0.25">
      <c r="A38" s="19">
        <v>26</v>
      </c>
      <c r="B38" s="44" t="s">
        <v>34</v>
      </c>
      <c r="C38" s="68">
        <v>13900</v>
      </c>
      <c r="D38" s="67">
        <v>-13900</v>
      </c>
      <c r="E38" s="50">
        <f>SUM(C38:D38)</f>
        <v>0</v>
      </c>
      <c r="F38" s="5"/>
    </row>
    <row r="39" spans="1:6" x14ac:dyDescent="0.25">
      <c r="A39" s="21">
        <v>27</v>
      </c>
      <c r="B39" s="18" t="s">
        <v>18</v>
      </c>
      <c r="C39" s="61">
        <f>SUM(C36:C38)</f>
        <v>18300</v>
      </c>
      <c r="D39" s="61">
        <f>SUM(D36:D38)</f>
        <v>104657</v>
      </c>
      <c r="E39" s="61">
        <f>SUM(E36:E38)</f>
        <v>122957</v>
      </c>
      <c r="F39" s="6">
        <f>E39/E41</f>
        <v>5.1072800038214156E-2</v>
      </c>
    </row>
    <row r="40" spans="1:6" ht="16.5" thickBot="1" x14ac:dyDescent="0.3">
      <c r="A40" s="25"/>
      <c r="B40" s="15"/>
      <c r="C40" s="69"/>
      <c r="D40" s="70"/>
      <c r="E40" s="50">
        <f t="shared" si="0"/>
        <v>0</v>
      </c>
      <c r="F40" s="16"/>
    </row>
    <row r="41" spans="1:6" ht="26.25" customHeight="1" thickTop="1" thickBot="1" x14ac:dyDescent="0.3">
      <c r="A41" s="30">
        <v>28</v>
      </c>
      <c r="B41" s="29" t="s">
        <v>19</v>
      </c>
      <c r="C41" s="71">
        <f>SUM(C9+C17+C21+C26+C32+C39)</f>
        <v>1489088</v>
      </c>
      <c r="D41" s="71">
        <f>SUM(D9+D17+D21+D26+D32+D39)</f>
        <v>892998</v>
      </c>
      <c r="E41" s="71">
        <f>SUM(E9+E17+E21+E26+E32+E39)</f>
        <v>2407485</v>
      </c>
      <c r="F41" s="31">
        <f>F9+F17+F21+F26+F32+F34+F39</f>
        <v>1</v>
      </c>
    </row>
  </sheetData>
  <mergeCells count="4">
    <mergeCell ref="A1:F1"/>
    <mergeCell ref="A2:F2"/>
    <mergeCell ref="A4:B4"/>
    <mergeCell ref="A3:F3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History</vt:lpstr>
      <vt:lpstr>Projected Expenditures</vt:lpstr>
    </vt:vector>
  </TitlesOfParts>
  <Company>NCGA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Willis</dc:creator>
  <cp:lastModifiedBy>Dee Atkinson (Legislative Analysis)</cp:lastModifiedBy>
  <cp:lastPrinted>2006-04-04T18:27:19Z</cp:lastPrinted>
  <dcterms:created xsi:type="dcterms:W3CDTF">2001-02-21T00:22:10Z</dcterms:created>
  <dcterms:modified xsi:type="dcterms:W3CDTF">2016-12-13T14:59:43Z</dcterms:modified>
</cp:coreProperties>
</file>